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showInkAnnotation="0" defaultThemeVersion="124226"/>
  <bookViews>
    <workbookView xWindow="240" yWindow="525" windowWidth="14805" windowHeight="7590"/>
  </bookViews>
  <sheets>
    <sheet name="лист1" sheetId="2" r:id="rId1"/>
  </sheets>
  <definedNames>
    <definedName name="_xlnm._FilterDatabase" localSheetId="0" hidden="1">лист1!$A$7:$I$60</definedName>
    <definedName name="_xlnm.Print_Area" localSheetId="0">лист1!$B$1:$L$62</definedName>
  </definedNames>
  <calcPr calcId="145621"/>
</workbook>
</file>

<file path=xl/calcChain.xml><?xml version="1.0" encoding="utf-8"?>
<calcChain xmlns="http://schemas.openxmlformats.org/spreadsheetml/2006/main">
  <c r="I8" i="2" l="1"/>
  <c r="J8" i="2"/>
  <c r="H8" i="2"/>
  <c r="K58" i="2"/>
  <c r="K57" i="2" s="1"/>
  <c r="I57" i="2"/>
  <c r="J57" i="2"/>
  <c r="H57" i="2"/>
  <c r="L58" i="2"/>
  <c r="L57" i="2" s="1"/>
  <c r="L55" i="2"/>
  <c r="J34" i="2"/>
  <c r="J50" i="2" l="1"/>
  <c r="I50" i="2"/>
  <c r="I20" i="2" l="1"/>
  <c r="H45" i="2"/>
  <c r="H40" i="2"/>
  <c r="L53" i="2"/>
  <c r="I54" i="2"/>
  <c r="J54" i="2"/>
  <c r="H54" i="2"/>
  <c r="H50" i="2"/>
  <c r="K53" i="2"/>
  <c r="H20" i="2"/>
  <c r="J20" i="2"/>
  <c r="L43" i="2"/>
  <c r="K43" i="2"/>
  <c r="J40" i="2"/>
  <c r="I40" i="2"/>
  <c r="I22" i="2"/>
  <c r="I9" i="2" l="1"/>
  <c r="J9" i="2"/>
  <c r="H9" i="2"/>
  <c r="L61" i="2" l="1"/>
  <c r="K61" i="2"/>
  <c r="K10" i="2"/>
  <c r="L10" i="2"/>
  <c r="L62" i="2" l="1"/>
  <c r="K62" i="2"/>
  <c r="I59" i="2"/>
  <c r="J59" i="2"/>
  <c r="H59" i="2"/>
  <c r="H30" i="2" l="1"/>
  <c r="L52" i="2" l="1"/>
  <c r="K52" i="2"/>
  <c r="K60" i="2" l="1"/>
  <c r="K55" i="2"/>
  <c r="K49" i="2"/>
  <c r="K48" i="2"/>
  <c r="K47" i="2"/>
  <c r="K46" i="2"/>
  <c r="K44" i="2"/>
  <c r="K41" i="2"/>
  <c r="K39" i="2"/>
  <c r="K38" i="2"/>
  <c r="K37" i="2"/>
  <c r="K36" i="2"/>
  <c r="K35" i="2"/>
  <c r="K33" i="2"/>
  <c r="K31" i="2"/>
  <c r="K29" i="2"/>
  <c r="K28" i="2"/>
  <c r="K27" i="2"/>
  <c r="K26" i="2"/>
  <c r="K24" i="2"/>
  <c r="K17" i="2"/>
  <c r="K14" i="2"/>
  <c r="K12" i="2"/>
  <c r="K11" i="2"/>
  <c r="H34" i="2"/>
  <c r="H25" i="2"/>
  <c r="H22" i="2"/>
  <c r="H18" i="2"/>
  <c r="J30" i="2" l="1"/>
  <c r="I30" i="2"/>
  <c r="K30" i="2" s="1"/>
  <c r="L33" i="2"/>
  <c r="L31" i="2"/>
  <c r="I34" i="2" l="1"/>
  <c r="K34" i="2" s="1"/>
  <c r="L37" i="2"/>
  <c r="K9" i="2"/>
  <c r="K59" i="2" l="1"/>
  <c r="J45" i="2" l="1"/>
  <c r="J25" i="2"/>
  <c r="J22" i="2"/>
  <c r="J18" i="2"/>
  <c r="L60" i="2"/>
  <c r="L49" i="2"/>
  <c r="L48" i="2"/>
  <c r="L47" i="2"/>
  <c r="L46" i="2"/>
  <c r="L44" i="2"/>
  <c r="L41" i="2"/>
  <c r="L39" i="2"/>
  <c r="L38" i="2"/>
  <c r="L36" i="2"/>
  <c r="L35" i="2"/>
  <c r="L29" i="2"/>
  <c r="L28" i="2"/>
  <c r="L27" i="2"/>
  <c r="L26" i="2"/>
  <c r="L24" i="2"/>
  <c r="L17" i="2"/>
  <c r="L14" i="2"/>
  <c r="L12" i="2"/>
  <c r="L11" i="2"/>
  <c r="I18" i="2"/>
  <c r="K22" i="2"/>
  <c r="K50" i="2"/>
  <c r="K54" i="2"/>
  <c r="L22" i="2" l="1"/>
  <c r="L59" i="2"/>
  <c r="L50" i="2"/>
  <c r="L30" i="2"/>
  <c r="L54" i="2"/>
  <c r="I45" i="2"/>
  <c r="K45" i="2" s="1"/>
  <c r="L45" i="2" l="1"/>
  <c r="I25" i="2" l="1"/>
  <c r="K25" i="2" l="1"/>
  <c r="L25" i="2"/>
  <c r="L9" i="2"/>
  <c r="L34" i="2"/>
  <c r="L40" i="2"/>
  <c r="L8" i="2"/>
  <c r="K40" i="2"/>
  <c r="K8" i="2"/>
</calcChain>
</file>

<file path=xl/sharedStrings.xml><?xml version="1.0" encoding="utf-8"?>
<sst xmlns="http://schemas.openxmlformats.org/spreadsheetml/2006/main" count="212" uniqueCount="81">
  <si>
    <t/>
  </si>
  <si>
    <t>тысяч рублей</t>
  </si>
  <si>
    <t>№№ п/п</t>
  </si>
  <si>
    <t>Наименование</t>
  </si>
  <si>
    <t>Код прямого получателя</t>
  </si>
  <si>
    <t>Раздел</t>
  </si>
  <si>
    <t>Подраздел</t>
  </si>
  <si>
    <t>Целевая статья расходов</t>
  </si>
  <si>
    <t>Вид расходов</t>
  </si>
  <si>
    <t>04</t>
  </si>
  <si>
    <t>10</t>
  </si>
  <si>
    <t>07</t>
  </si>
  <si>
    <t>05</t>
  </si>
  <si>
    <t>09</t>
  </si>
  <si>
    <t>01</t>
  </si>
  <si>
    <t>02</t>
  </si>
  <si>
    <t>03</t>
  </si>
  <si>
    <t>06</t>
  </si>
  <si>
    <t>Межбюджетные трансферты</t>
  </si>
  <si>
    <t>Общее образование</t>
  </si>
  <si>
    <t>08</t>
  </si>
  <si>
    <t>Культура</t>
  </si>
  <si>
    <t>Кинематография</t>
  </si>
  <si>
    <t>Другие вопросы в области культуры, кинематографии</t>
  </si>
  <si>
    <t>Национальная безопасность и правоохранительная деятельность</t>
  </si>
  <si>
    <t>Дошкольное образование</t>
  </si>
  <si>
    <t>Другие вопросы в области образования</t>
  </si>
  <si>
    <t>Охрана семьи и детства</t>
  </si>
  <si>
    <t>Сельское хозяйство и рыболовство</t>
  </si>
  <si>
    <t>Другие вопросы в области национальной экономики</t>
  </si>
  <si>
    <t>12</t>
  </si>
  <si>
    <t>Жилищно-коммунальное хозяйство</t>
  </si>
  <si>
    <t>Коммунальное хозяйство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</si>
  <si>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</si>
  <si>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</si>
  <si>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11</t>
  </si>
  <si>
    <t>Другие общегосударственные вопросы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</si>
  <si>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</si>
  <si>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</si>
  <si>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</si>
  <si>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Национальная оборона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</si>
  <si>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</si>
  <si>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Мобилизационная и вневойсковая подготовка</t>
  </si>
  <si>
    <t>Общегосударственные расходы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</si>
  <si>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</si>
  <si>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6Я00202</t>
  </si>
  <si>
    <t>Пенсионное обеспечение</t>
  </si>
  <si>
    <t>Социальное обеспечение населения</t>
  </si>
  <si>
    <t xml:space="preserve">Другие вопросы в области социальной политики </t>
  </si>
  <si>
    <t>Физическая культура и спорт</t>
  </si>
  <si>
    <t>Физическая культура</t>
  </si>
  <si>
    <t>6Г00000</t>
  </si>
  <si>
    <t>Средства массовой информации</t>
  </si>
  <si>
    <t>Периодическая печать и издательства</t>
  </si>
  <si>
    <t>Культура и кинематография</t>
  </si>
  <si>
    <t>Национальная экономика</t>
  </si>
  <si>
    <t>Образование</t>
  </si>
  <si>
    <t>Социальная политика</t>
  </si>
  <si>
    <t>ВСЕГО</t>
  </si>
  <si>
    <t xml:space="preserve">Дорожное хозяйство </t>
  </si>
  <si>
    <t>Транспорт</t>
  </si>
  <si>
    <t>Процент исполнения к уточненному плану</t>
  </si>
  <si>
    <t>Обеспечение проведения выборов и референдумов</t>
  </si>
  <si>
    <t>Дополнительное образование детей</t>
  </si>
  <si>
    <t>Процент исполнения к аналогичному периоду</t>
  </si>
  <si>
    <t>Массовый спорт</t>
  </si>
  <si>
    <t xml:space="preserve">Благоустройство  </t>
  </si>
  <si>
    <t>Жилищное хозяйство</t>
  </si>
  <si>
    <t>Иные дотации</t>
  </si>
  <si>
    <t>Прочие межбюджетны трансферты общего характера</t>
  </si>
  <si>
    <t>Молодежная политика</t>
  </si>
  <si>
    <t>Защита населения и территории от чрезвычайных ситуаций природного и техногенного характера, пожарная безопасность</t>
  </si>
  <si>
    <t>Фактическое исполнение на 01.01.2023г.</t>
  </si>
  <si>
    <t>Уточненный план на     01.01.2024 г.</t>
  </si>
  <si>
    <t>Фактическое исполнение на 01.01.2024г.</t>
  </si>
  <si>
    <t>Судебная система</t>
  </si>
  <si>
    <t>Гражданская оборона</t>
  </si>
  <si>
    <t>Обслуживание государственнного (муниципального) долга</t>
  </si>
  <si>
    <t>Телевидение и радиовещание</t>
  </si>
  <si>
    <t>Сведения об исполнении бюджетных ассигнований бюджета муниципального образования "Шовгеновский район" за 2023 год по разделам и подразделам классификации расходов бюджетов Российской  Федерации в сравнении за 2022 год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</si>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</sst>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"/>
    <numFmt numFmtId="166" formatCode="0.0"/>
    <numFmt numFmtId="167" formatCode="_-* #,##0.0_р_._-;\-* #,##0.0_р_._-;_-* &quot;-&quot;??_р_._-;_-@_-"/>
    <numFmt numFmtId="168" formatCode="#,##0.00000"/>
  </numFmts>
  <fonts count="13" x14ac:knownFonts="1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>
      <alignment vertical="top" wrapText="1"/>
    </xf>
    <xf numFmtId="164" fontId="11" fillId="0" borderId="0" applyFont="0" applyFill="0" applyBorder="0" applyAlignment="0" applyProtection="0"/>
  </cellStyleXfs>
  <cellXfs count="123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  <xf numFmtId="0" fontId="0" fillId="0" borderId="3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right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right" vertical="top" wrapText="1"/>
    </xf>
    <xf numFmtId="165" fontId="3" fillId="0" borderId="2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3" fillId="0" borderId="11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horizontal="center" vertical="top" wrapText="1"/>
    </xf>
    <xf numFmtId="49" fontId="3" fillId="0" borderId="15" xfId="0" applyNumberFormat="1" applyFont="1" applyFill="1" applyBorder="1" applyAlignment="1">
      <alignment horizontal="center" vertical="top" wrapText="1"/>
    </xf>
    <xf numFmtId="49" fontId="1" fillId="0" borderId="5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165" fontId="1" fillId="0" borderId="2" xfId="0" applyNumberFormat="1" applyFont="1" applyFill="1" applyBorder="1" applyAlignment="1">
      <alignment vertical="top" wrapText="1"/>
    </xf>
    <xf numFmtId="166" fontId="1" fillId="0" borderId="2" xfId="0" applyNumberFormat="1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10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vertical="top" wrapText="1"/>
    </xf>
    <xf numFmtId="0" fontId="3" fillId="0" borderId="11" xfId="0" applyFont="1" applyFill="1" applyBorder="1" applyAlignment="1">
      <alignment horizontal="right" vertical="top" wrapText="1"/>
    </xf>
    <xf numFmtId="0" fontId="4" fillId="0" borderId="11" xfId="0" applyFont="1" applyFill="1" applyBorder="1" applyAlignment="1">
      <alignment horizontal="right" vertical="top" wrapText="1"/>
    </xf>
    <xf numFmtId="0" fontId="4" fillId="0" borderId="13" xfId="0" applyFont="1" applyFill="1" applyBorder="1" applyAlignment="1">
      <alignment horizontal="right" vertical="top" wrapText="1"/>
    </xf>
    <xf numFmtId="0" fontId="3" fillId="0" borderId="13" xfId="0" applyFont="1" applyFill="1" applyBorder="1" applyAlignment="1">
      <alignment horizontal="right" vertical="top" wrapText="1"/>
    </xf>
    <xf numFmtId="0" fontId="3" fillId="0" borderId="14" xfId="0" applyFont="1" applyFill="1" applyBorder="1" applyAlignment="1">
      <alignment horizontal="right" vertical="top" wrapText="1"/>
    </xf>
    <xf numFmtId="0" fontId="7" fillId="0" borderId="11" xfId="0" applyFont="1" applyFill="1" applyBorder="1" applyAlignment="1">
      <alignment horizontal="right" vertical="top" wrapText="1"/>
    </xf>
    <xf numFmtId="0" fontId="5" fillId="0" borderId="11" xfId="0" applyFont="1" applyFill="1" applyBorder="1" applyAlignment="1">
      <alignment horizontal="right" vertical="top" wrapText="1"/>
    </xf>
    <xf numFmtId="0" fontId="3" fillId="0" borderId="15" xfId="0" applyFont="1" applyFill="1" applyBorder="1" applyAlignment="1">
      <alignment horizontal="center" vertical="top" wrapText="1"/>
    </xf>
    <xf numFmtId="0" fontId="0" fillId="0" borderId="0" xfId="0" applyFont="1" applyFill="1" applyAlignment="1">
      <alignment vertical="top" wrapText="1"/>
    </xf>
    <xf numFmtId="49" fontId="1" fillId="0" borderId="16" xfId="0" applyNumberFormat="1" applyFont="1" applyFill="1" applyBorder="1" applyAlignment="1">
      <alignment horizontal="center" vertical="top" wrapText="1"/>
    </xf>
    <xf numFmtId="166" fontId="1" fillId="0" borderId="16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right" vertical="top" wrapText="1"/>
    </xf>
    <xf numFmtId="0" fontId="0" fillId="0" borderId="0" xfId="0" applyFont="1" applyFill="1" applyAlignment="1">
      <alignment horizontal="right" vertical="top" wrapText="1"/>
    </xf>
    <xf numFmtId="0" fontId="3" fillId="0" borderId="5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vertical="top" wrapText="1"/>
    </xf>
    <xf numFmtId="0" fontId="4" fillId="0" borderId="18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1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vertical="top" wrapText="1"/>
    </xf>
    <xf numFmtId="166" fontId="2" fillId="0" borderId="2" xfId="0" applyNumberFormat="1" applyFont="1" applyFill="1" applyBorder="1" applyAlignment="1">
      <alignment vertical="top" wrapText="1"/>
    </xf>
    <xf numFmtId="49" fontId="1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165" fontId="4" fillId="0" borderId="2" xfId="0" applyNumberFormat="1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167" fontId="1" fillId="0" borderId="2" xfId="1" applyNumberFormat="1" applyFont="1" applyFill="1" applyBorder="1" applyAlignment="1">
      <alignment horizontal="right" vertical="top" wrapText="1"/>
    </xf>
    <xf numFmtId="0" fontId="7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center" vertical="top" wrapText="1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top" wrapText="1"/>
    </xf>
    <xf numFmtId="0" fontId="1" fillId="0" borderId="15" xfId="0" applyFont="1" applyFill="1" applyBorder="1" applyAlignment="1">
      <alignment vertical="top" wrapText="1"/>
    </xf>
    <xf numFmtId="49" fontId="1" fillId="0" borderId="15" xfId="0" applyNumberFormat="1" applyFont="1" applyFill="1" applyBorder="1" applyAlignment="1">
      <alignment horizontal="center" vertical="top" wrapText="1"/>
    </xf>
    <xf numFmtId="166" fontId="3" fillId="0" borderId="2" xfId="0" applyNumberFormat="1" applyFont="1" applyFill="1" applyBorder="1" applyAlignment="1">
      <alignment horizontal="right" vertical="top" wrapText="1"/>
    </xf>
    <xf numFmtId="166" fontId="1" fillId="0" borderId="0" xfId="0" applyNumberFormat="1" applyFont="1" applyFill="1" applyAlignment="1">
      <alignment vertical="top" wrapText="1"/>
    </xf>
    <xf numFmtId="166" fontId="3" fillId="0" borderId="15" xfId="0" applyNumberFormat="1" applyFont="1" applyFill="1" applyBorder="1" applyAlignment="1">
      <alignment horizontal="right" vertical="top" wrapText="1"/>
    </xf>
    <xf numFmtId="165" fontId="1" fillId="0" borderId="15" xfId="0" applyNumberFormat="1" applyFont="1" applyFill="1" applyBorder="1" applyAlignment="1">
      <alignment horizontal="right" vertical="top" wrapText="1"/>
    </xf>
    <xf numFmtId="168" fontId="3" fillId="0" borderId="2" xfId="0" applyNumberFormat="1" applyFont="1" applyFill="1" applyBorder="1" applyAlignment="1">
      <alignment horizontal="right" vertical="top" wrapText="1"/>
    </xf>
    <xf numFmtId="168" fontId="1" fillId="0" borderId="2" xfId="0" applyNumberFormat="1" applyFont="1" applyFill="1" applyBorder="1" applyAlignment="1">
      <alignment vertical="top" wrapText="1"/>
    </xf>
    <xf numFmtId="49" fontId="1" fillId="0" borderId="4" xfId="0" applyNumberFormat="1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/>
    </xf>
    <xf numFmtId="0" fontId="0" fillId="0" borderId="0" xfId="0" applyFont="1" applyFill="1" applyAlignment="1">
      <alignment vertical="top" wrapText="1"/>
    </xf>
    <xf numFmtId="0" fontId="1" fillId="0" borderId="2" xfId="0" applyFont="1" applyFill="1" applyBorder="1" applyAlignment="1">
      <alignment vertical="top"/>
    </xf>
    <xf numFmtId="2" fontId="4" fillId="0" borderId="2" xfId="0" applyNumberFormat="1" applyFont="1" applyFill="1" applyBorder="1" applyAlignment="1">
      <alignment horizontal="right" vertical="center" wrapText="1"/>
    </xf>
    <xf numFmtId="2" fontId="3" fillId="0" borderId="2" xfId="0" applyNumberFormat="1" applyFont="1" applyFill="1" applyBorder="1" applyAlignment="1">
      <alignment horizontal="right" vertical="top" wrapText="1"/>
    </xf>
    <xf numFmtId="2" fontId="1" fillId="0" borderId="2" xfId="0" applyNumberFormat="1" applyFont="1" applyFill="1" applyBorder="1" applyAlignment="1">
      <alignment vertical="top" wrapText="1"/>
    </xf>
    <xf numFmtId="2" fontId="3" fillId="0" borderId="19" xfId="0" applyNumberFormat="1" applyFont="1" applyFill="1" applyBorder="1" applyAlignment="1">
      <alignment horizontal="right" vertical="top" wrapText="1"/>
    </xf>
    <xf numFmtId="2" fontId="2" fillId="0" borderId="2" xfId="0" applyNumberFormat="1" applyFont="1" applyFill="1" applyBorder="1" applyAlignment="1">
      <alignment horizontal="right" vertical="top" wrapText="1"/>
    </xf>
    <xf numFmtId="2" fontId="4" fillId="0" borderId="2" xfId="0" applyNumberFormat="1" applyFont="1" applyFill="1" applyBorder="1" applyAlignment="1">
      <alignment horizontal="right" vertical="top" wrapText="1"/>
    </xf>
    <xf numFmtId="2" fontId="1" fillId="0" borderId="2" xfId="0" applyNumberFormat="1" applyFont="1" applyFill="1" applyBorder="1" applyAlignment="1">
      <alignment horizontal="right" vertical="top" wrapText="1"/>
    </xf>
    <xf numFmtId="2" fontId="7" fillId="0" borderId="2" xfId="0" applyNumberFormat="1" applyFont="1" applyFill="1" applyBorder="1" applyAlignment="1">
      <alignment horizontal="right" vertical="top" wrapText="1"/>
    </xf>
    <xf numFmtId="2" fontId="3" fillId="0" borderId="15" xfId="0" applyNumberFormat="1" applyFont="1" applyFill="1" applyBorder="1" applyAlignment="1">
      <alignment horizontal="right" vertical="top" wrapText="1"/>
    </xf>
    <xf numFmtId="2" fontId="5" fillId="0" borderId="2" xfId="0" applyNumberFormat="1" applyFont="1" applyFill="1" applyBorder="1" applyAlignment="1">
      <alignment horizontal="right" vertical="top" wrapText="1"/>
    </xf>
    <xf numFmtId="0" fontId="10" fillId="0" borderId="0" xfId="0" applyFont="1" applyFill="1" applyAlignment="1">
      <alignment vertical="top" wrapText="1"/>
    </xf>
    <xf numFmtId="0" fontId="0" fillId="0" borderId="0" xfId="0" applyFont="1" applyFill="1" applyAlignment="1">
      <alignment vertical="top" wrapText="1"/>
    </xf>
    <xf numFmtId="2" fontId="12" fillId="0" borderId="2" xfId="0" applyNumberFormat="1" applyFont="1" applyFill="1" applyBorder="1" applyAlignment="1">
      <alignment horizontal="right" vertical="top" wrapText="1"/>
    </xf>
    <xf numFmtId="2" fontId="2" fillId="2" borderId="2" xfId="0" applyNumberFormat="1" applyFont="1" applyFill="1" applyBorder="1" applyAlignment="1">
      <alignment horizontal="right" vertical="top" wrapText="1"/>
    </xf>
    <xf numFmtId="2" fontId="12" fillId="0" borderId="2" xfId="0" applyNumberFormat="1" applyFont="1" applyFill="1" applyBorder="1" applyAlignment="1">
      <alignment vertical="top" wrapText="1"/>
    </xf>
    <xf numFmtId="2" fontId="9" fillId="0" borderId="2" xfId="0" applyNumberFormat="1" applyFont="1" applyFill="1" applyBorder="1" applyAlignment="1">
      <alignment horizontal="right" vertical="top" wrapText="1"/>
    </xf>
    <xf numFmtId="2" fontId="9" fillId="0" borderId="2" xfId="0" applyNumberFormat="1" applyFont="1" applyFill="1" applyBorder="1" applyAlignment="1">
      <alignment vertical="top" wrapText="1"/>
    </xf>
    <xf numFmtId="2" fontId="1" fillId="0" borderId="16" xfId="0" applyNumberFormat="1" applyFont="1" applyFill="1" applyBorder="1" applyAlignment="1">
      <alignment horizontal="right" vertical="top" wrapText="1"/>
    </xf>
    <xf numFmtId="2" fontId="1" fillId="0" borderId="16" xfId="0" applyNumberFormat="1" applyFont="1" applyFill="1" applyBorder="1" applyAlignment="1">
      <alignment vertical="top" wrapText="1"/>
    </xf>
    <xf numFmtId="2" fontId="1" fillId="0" borderId="15" xfId="0" applyNumberFormat="1" applyFont="1" applyFill="1" applyBorder="1" applyAlignment="1">
      <alignment horizontal="right" vertical="top" wrapText="1"/>
    </xf>
    <xf numFmtId="0" fontId="10" fillId="0" borderId="0" xfId="0" applyFont="1" applyFill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1" fillId="0" borderId="0" xfId="0" applyFont="1" applyFill="1" applyBorder="1" applyAlignment="1">
      <alignment horizontal="right" vertical="center" wrapText="1"/>
    </xf>
    <xf numFmtId="0" fontId="0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65"/>
  <sheetViews>
    <sheetView tabSelected="1" zoomScaleNormal="100" zoomScaleSheetLayoutView="100" workbookViewId="0">
      <selection activeCell="N8" sqref="N8"/>
    </sheetView>
  </sheetViews>
  <sheetFormatPr defaultRowHeight="12.75" x14ac:dyDescent="0.2"/>
  <cols>
    <col min="1" max="1" width="0.1640625" customWidth="1"/>
    <col min="2" max="2" width="86.1640625" customWidth="1"/>
    <col min="3" max="3" width="15.83203125" hidden="1" customWidth="1"/>
    <col min="4" max="5" width="9.33203125" customWidth="1"/>
    <col min="6" max="6" width="0.1640625" hidden="1" customWidth="1"/>
    <col min="7" max="7" width="10.33203125" hidden="1" customWidth="1"/>
    <col min="8" max="8" width="16.83203125" style="81" customWidth="1"/>
    <col min="9" max="9" width="20" customWidth="1"/>
    <col min="10" max="10" width="17.5" customWidth="1"/>
    <col min="11" max="11" width="15.6640625" customWidth="1"/>
    <col min="12" max="12" width="14.6640625" customWidth="1"/>
  </cols>
  <sheetData>
    <row r="1" spans="1:15" ht="16.5" customHeight="1" x14ac:dyDescent="0.2">
      <c r="J1" s="42"/>
    </row>
    <row r="2" spans="1:15" ht="16.5" hidden="1" customHeight="1" x14ac:dyDescent="0.2">
      <c r="J2" s="117"/>
      <c r="K2" s="118"/>
      <c r="L2" s="118"/>
    </row>
    <row r="3" spans="1:15" ht="36.75" hidden="1" customHeight="1" x14ac:dyDescent="0.2">
      <c r="J3" s="118"/>
      <c r="K3" s="118"/>
      <c r="L3" s="118"/>
    </row>
    <row r="4" spans="1:15" ht="52.5" customHeight="1" x14ac:dyDescent="0.2">
      <c r="A4" s="18"/>
      <c r="B4" s="121" t="s">
        <v>79</v>
      </c>
      <c r="C4" s="121"/>
      <c r="D4" s="121"/>
      <c r="E4" s="121"/>
      <c r="F4" s="121"/>
      <c r="G4" s="121"/>
      <c r="H4" s="121"/>
      <c r="I4" s="121"/>
      <c r="J4" s="121"/>
      <c r="K4" s="121"/>
      <c r="L4" s="41"/>
    </row>
    <row r="5" spans="1:15" ht="25.5" customHeight="1" x14ac:dyDescent="0.2">
      <c r="A5" s="2"/>
      <c r="B5" s="2"/>
      <c r="C5" s="2"/>
      <c r="D5" s="2"/>
      <c r="E5" s="2"/>
      <c r="F5" s="2"/>
      <c r="G5" s="2"/>
      <c r="H5" s="2"/>
      <c r="I5" s="2"/>
      <c r="J5" s="1"/>
      <c r="K5" s="120"/>
      <c r="L5" s="120"/>
      <c r="O5" s="107"/>
    </row>
    <row r="6" spans="1:15" ht="16.5" thickBot="1" x14ac:dyDescent="0.25">
      <c r="A6" s="119"/>
      <c r="B6" s="119"/>
      <c r="C6" s="119"/>
      <c r="D6" s="119"/>
      <c r="E6" s="119"/>
      <c r="F6" s="119"/>
      <c r="G6" s="119"/>
      <c r="H6" s="119"/>
      <c r="I6" s="119"/>
      <c r="J6" s="1"/>
      <c r="L6" s="42" t="s">
        <v>1</v>
      </c>
    </row>
    <row r="7" spans="1:15" ht="94.5" customHeight="1" thickTop="1" thickBot="1" x14ac:dyDescent="0.25">
      <c r="A7" s="19" t="s">
        <v>2</v>
      </c>
      <c r="B7" s="64" t="s">
        <v>3</v>
      </c>
      <c r="C7" s="27" t="s">
        <v>4</v>
      </c>
      <c r="D7" s="64" t="s">
        <v>5</v>
      </c>
      <c r="E7" s="64" t="s">
        <v>6</v>
      </c>
      <c r="F7" s="61" t="s">
        <v>7</v>
      </c>
      <c r="G7" s="27" t="s">
        <v>8</v>
      </c>
      <c r="H7" s="82" t="s">
        <v>72</v>
      </c>
      <c r="I7" s="64" t="s">
        <v>73</v>
      </c>
      <c r="J7" s="64" t="s">
        <v>74</v>
      </c>
      <c r="K7" s="64" t="s">
        <v>64</v>
      </c>
      <c r="L7" s="64" t="s">
        <v>61</v>
      </c>
    </row>
    <row r="8" spans="1:15" ht="23.25" customHeight="1" thickTop="1" x14ac:dyDescent="0.2">
      <c r="A8" s="20"/>
      <c r="B8" s="62" t="s">
        <v>58</v>
      </c>
      <c r="C8" s="17"/>
      <c r="D8" s="64"/>
      <c r="E8" s="64"/>
      <c r="F8" s="64"/>
      <c r="G8" s="17"/>
      <c r="H8" s="110">
        <f>H9+H20+H22+H25+H30+H34+H40+H45+H50+H54+H59+H57</f>
        <v>1105481.93</v>
      </c>
      <c r="I8" s="110">
        <f t="shared" ref="I8:J8" si="0">I9+I20+I22+I25+I30+I34+I40+I45+I50+I54+I59+I57</f>
        <v>1424705.85</v>
      </c>
      <c r="J8" s="110">
        <f t="shared" si="0"/>
        <v>1381973.78</v>
      </c>
      <c r="K8" s="67">
        <f>H8/I8*100</f>
        <v>77.593696270707383</v>
      </c>
      <c r="L8" s="68">
        <f>SUM(J8/I8*100)</f>
        <v>97.000639114382807</v>
      </c>
    </row>
    <row r="9" spans="1:15" ht="15.75" x14ac:dyDescent="0.2">
      <c r="A9" s="21"/>
      <c r="B9" s="63" t="s">
        <v>43</v>
      </c>
      <c r="C9" s="28"/>
      <c r="D9" s="65" t="s">
        <v>14</v>
      </c>
      <c r="E9" s="66"/>
      <c r="F9" s="66"/>
      <c r="G9" s="28"/>
      <c r="H9" s="97">
        <f>H10+H11+H12+H14+H16+H17+H15+H13</f>
        <v>62120.76</v>
      </c>
      <c r="I9" s="97">
        <f>I10+I11+I12+I14+I16+I17+I15+I13</f>
        <v>84354.07</v>
      </c>
      <c r="J9" s="97">
        <f>J10+J11+J12+J14+J16+J17+J15+J13</f>
        <v>61197.56</v>
      </c>
      <c r="K9" s="67">
        <f t="shared" ref="K9:K10" si="1">H9/I9*100</f>
        <v>73.642872240782211</v>
      </c>
      <c r="L9" s="68">
        <f t="shared" ref="L9:L10" si="2">SUM(J9/I9*100)</f>
        <v>72.54843779322087</v>
      </c>
    </row>
    <row r="10" spans="1:15" ht="31.5" customHeight="1" x14ac:dyDescent="0.2">
      <c r="A10" s="3" t="s">
        <v>0</v>
      </c>
      <c r="B10" s="4" t="s">
        <v>39</v>
      </c>
      <c r="C10" s="26">
        <v>908</v>
      </c>
      <c r="D10" s="9" t="s">
        <v>14</v>
      </c>
      <c r="E10" s="9" t="s">
        <v>15</v>
      </c>
      <c r="F10" s="9" t="s">
        <v>0</v>
      </c>
      <c r="G10" s="43" t="s">
        <v>0</v>
      </c>
      <c r="H10" s="98">
        <v>1907.9</v>
      </c>
      <c r="I10" s="103">
        <v>2537.52</v>
      </c>
      <c r="J10" s="99">
        <v>2537.52</v>
      </c>
      <c r="K10" s="38">
        <f t="shared" si="1"/>
        <v>75.187584728396232</v>
      </c>
      <c r="L10" s="39">
        <f t="shared" si="2"/>
        <v>100</v>
      </c>
    </row>
    <row r="11" spans="1:15" ht="47.25" x14ac:dyDescent="0.2">
      <c r="A11" s="13" t="s">
        <v>0</v>
      </c>
      <c r="B11" s="4" t="s">
        <v>41</v>
      </c>
      <c r="C11" s="26">
        <v>901</v>
      </c>
      <c r="D11" s="9" t="s">
        <v>14</v>
      </c>
      <c r="E11" s="9" t="s">
        <v>16</v>
      </c>
      <c r="F11" s="9" t="s">
        <v>0</v>
      </c>
      <c r="G11" s="43" t="s">
        <v>0</v>
      </c>
      <c r="H11" s="98">
        <v>4117.84</v>
      </c>
      <c r="I11" s="103">
        <v>4258.7</v>
      </c>
      <c r="J11" s="99">
        <v>4219.75</v>
      </c>
      <c r="K11" s="38">
        <f>H11/I11*100</f>
        <v>96.692417873999119</v>
      </c>
      <c r="L11" s="39">
        <f>SUM(J11/I11*100)</f>
        <v>99.085401648390359</v>
      </c>
    </row>
    <row r="12" spans="1:15" ht="48" customHeight="1" x14ac:dyDescent="0.2">
      <c r="A12" s="13" t="s">
        <v>0</v>
      </c>
      <c r="B12" s="4" t="s">
        <v>44</v>
      </c>
      <c r="C12" s="26">
        <v>908</v>
      </c>
      <c r="D12" s="9" t="s">
        <v>14</v>
      </c>
      <c r="E12" s="9" t="s">
        <v>9</v>
      </c>
      <c r="F12" s="9" t="s">
        <v>0</v>
      </c>
      <c r="G12" s="43" t="s">
        <v>0</v>
      </c>
      <c r="H12" s="99">
        <v>36367.46</v>
      </c>
      <c r="I12" s="103">
        <v>38385.230000000003</v>
      </c>
      <c r="J12" s="99">
        <v>37914.230000000003</v>
      </c>
      <c r="K12" s="38">
        <f>H12/I12*100</f>
        <v>94.743368738444431</v>
      </c>
      <c r="L12" s="39">
        <f>SUM(J12/I12*100)</f>
        <v>98.772965539088858</v>
      </c>
    </row>
    <row r="13" spans="1:15" ht="20.25" customHeight="1" x14ac:dyDescent="0.2">
      <c r="A13" s="6"/>
      <c r="B13" s="93" t="s">
        <v>75</v>
      </c>
      <c r="C13" s="5">
        <v>908</v>
      </c>
      <c r="D13" s="7" t="s">
        <v>14</v>
      </c>
      <c r="E13" s="92" t="s">
        <v>12</v>
      </c>
      <c r="F13" s="14" t="s">
        <v>45</v>
      </c>
      <c r="G13" s="12">
        <v>244</v>
      </c>
      <c r="H13" s="100">
        <v>0</v>
      </c>
      <c r="I13" s="100">
        <v>0</v>
      </c>
      <c r="J13" s="99">
        <v>0</v>
      </c>
      <c r="K13" s="38">
        <v>0</v>
      </c>
      <c r="L13" s="39">
        <v>0</v>
      </c>
    </row>
    <row r="14" spans="1:15" ht="32.25" customHeight="1" x14ac:dyDescent="0.2">
      <c r="A14" s="3" t="s">
        <v>0</v>
      </c>
      <c r="B14" s="4" t="s">
        <v>33</v>
      </c>
      <c r="C14" s="26">
        <v>903</v>
      </c>
      <c r="D14" s="9" t="s">
        <v>14</v>
      </c>
      <c r="E14" s="9" t="s">
        <v>17</v>
      </c>
      <c r="F14" s="9" t="s">
        <v>0</v>
      </c>
      <c r="G14" s="43" t="s">
        <v>0</v>
      </c>
      <c r="H14" s="98">
        <v>11875.44</v>
      </c>
      <c r="I14" s="103">
        <v>12502.13</v>
      </c>
      <c r="J14" s="99">
        <v>12475.78</v>
      </c>
      <c r="K14" s="38">
        <f>H14/I14*100</f>
        <v>94.987334158259443</v>
      </c>
      <c r="L14" s="39">
        <f>SUM(J14/I14*100)</f>
        <v>99.789235914200233</v>
      </c>
    </row>
    <row r="15" spans="1:15" s="51" customFormat="1" ht="15.75" x14ac:dyDescent="0.2">
      <c r="A15" s="40"/>
      <c r="B15" s="37" t="s">
        <v>62</v>
      </c>
      <c r="C15" s="26"/>
      <c r="D15" s="69" t="s">
        <v>14</v>
      </c>
      <c r="E15" s="69" t="s">
        <v>11</v>
      </c>
      <c r="F15" s="9"/>
      <c r="G15" s="43"/>
      <c r="H15" s="98">
        <v>1450</v>
      </c>
      <c r="I15" s="98">
        <v>0</v>
      </c>
      <c r="J15" s="99">
        <v>0</v>
      </c>
      <c r="K15" s="38">
        <v>0</v>
      </c>
      <c r="L15" s="39">
        <v>0</v>
      </c>
    </row>
    <row r="16" spans="1:15" ht="21" hidden="1" customHeight="1" x14ac:dyDescent="0.2">
      <c r="A16" s="13" t="s">
        <v>0</v>
      </c>
      <c r="B16" s="4" t="s">
        <v>34</v>
      </c>
      <c r="C16" s="26">
        <v>903</v>
      </c>
      <c r="D16" s="9" t="s">
        <v>14</v>
      </c>
      <c r="E16" s="9" t="s">
        <v>35</v>
      </c>
      <c r="F16" s="9" t="s">
        <v>0</v>
      </c>
      <c r="G16" s="43" t="s">
        <v>0</v>
      </c>
      <c r="H16" s="16">
        <v>0</v>
      </c>
      <c r="I16" s="90">
        <v>0</v>
      </c>
      <c r="J16" s="91">
        <v>0</v>
      </c>
      <c r="K16" s="38">
        <v>0</v>
      </c>
      <c r="L16" s="39">
        <v>0</v>
      </c>
    </row>
    <row r="17" spans="1:12" ht="20.25" customHeight="1" x14ac:dyDescent="0.2">
      <c r="A17" s="13" t="s">
        <v>0</v>
      </c>
      <c r="B17" s="4" t="s">
        <v>36</v>
      </c>
      <c r="C17" s="26">
        <v>902</v>
      </c>
      <c r="D17" s="8" t="s">
        <v>14</v>
      </c>
      <c r="E17" s="9">
        <v>13</v>
      </c>
      <c r="F17" s="9" t="s">
        <v>0</v>
      </c>
      <c r="G17" s="43" t="s">
        <v>0</v>
      </c>
      <c r="H17" s="98">
        <v>6402.12</v>
      </c>
      <c r="I17" s="106">
        <v>26670.49</v>
      </c>
      <c r="J17" s="99">
        <v>4050.28</v>
      </c>
      <c r="K17" s="38">
        <f>H17/I17*100</f>
        <v>24.004508353614799</v>
      </c>
      <c r="L17" s="39">
        <f>SUM(J17/I17*100)</f>
        <v>15.18637265382076</v>
      </c>
    </row>
    <row r="18" spans="1:12" ht="18.75" hidden="1" customHeight="1" x14ac:dyDescent="0.2">
      <c r="A18" s="22"/>
      <c r="B18" s="70" t="s">
        <v>40</v>
      </c>
      <c r="C18" s="30">
        <v>908</v>
      </c>
      <c r="D18" s="71" t="s">
        <v>15</v>
      </c>
      <c r="E18" s="71"/>
      <c r="F18" s="65"/>
      <c r="G18" s="44"/>
      <c r="H18" s="72">
        <f>H19</f>
        <v>0</v>
      </c>
      <c r="I18" s="72">
        <f>I19</f>
        <v>0</v>
      </c>
      <c r="J18" s="72">
        <f>J19</f>
        <v>0</v>
      </c>
      <c r="K18" s="67">
        <v>0</v>
      </c>
      <c r="L18" s="68">
        <v>0</v>
      </c>
    </row>
    <row r="19" spans="1:12" ht="15.75" hidden="1" customHeight="1" x14ac:dyDescent="0.2">
      <c r="A19" s="22"/>
      <c r="B19" s="4" t="s">
        <v>42</v>
      </c>
      <c r="C19" s="26">
        <v>908</v>
      </c>
      <c r="D19" s="8" t="s">
        <v>15</v>
      </c>
      <c r="E19" s="8" t="s">
        <v>16</v>
      </c>
      <c r="F19" s="9"/>
      <c r="G19" s="43"/>
      <c r="H19" s="86"/>
      <c r="I19" s="16">
        <v>0</v>
      </c>
      <c r="J19" s="39">
        <v>0</v>
      </c>
      <c r="K19" s="38">
        <v>0</v>
      </c>
      <c r="L19" s="39">
        <v>0</v>
      </c>
    </row>
    <row r="20" spans="1:12" s="95" customFormat="1" ht="15.75" customHeight="1" x14ac:dyDescent="0.2">
      <c r="A20" s="40"/>
      <c r="B20" s="73" t="s">
        <v>40</v>
      </c>
      <c r="C20" s="26"/>
      <c r="D20" s="8"/>
      <c r="E20" s="8"/>
      <c r="F20" s="9"/>
      <c r="G20" s="43"/>
      <c r="H20" s="101">
        <f>H21</f>
        <v>0</v>
      </c>
      <c r="I20" s="109">
        <f>I21</f>
        <v>0</v>
      </c>
      <c r="J20" s="111">
        <f>J21</f>
        <v>0</v>
      </c>
      <c r="K20" s="38">
        <v>0</v>
      </c>
      <c r="L20" s="39">
        <v>0</v>
      </c>
    </row>
    <row r="21" spans="1:12" s="95" customFormat="1" ht="15.75" customHeight="1" x14ac:dyDescent="0.2">
      <c r="A21" s="40"/>
      <c r="B21" s="37" t="s">
        <v>42</v>
      </c>
      <c r="C21" s="26"/>
      <c r="D21" s="8"/>
      <c r="E21" s="8"/>
      <c r="F21" s="9"/>
      <c r="G21" s="43"/>
      <c r="H21" s="98">
        <v>0</v>
      </c>
      <c r="I21" s="112">
        <v>0</v>
      </c>
      <c r="J21" s="113">
        <v>0</v>
      </c>
      <c r="K21" s="38">
        <v>0</v>
      </c>
      <c r="L21" s="39">
        <v>0</v>
      </c>
    </row>
    <row r="22" spans="1:12" ht="15.75" x14ac:dyDescent="0.2">
      <c r="A22" s="3"/>
      <c r="B22" s="94" t="s">
        <v>24</v>
      </c>
      <c r="C22" s="30">
        <v>907</v>
      </c>
      <c r="D22" s="65" t="s">
        <v>16</v>
      </c>
      <c r="E22" s="65" t="s">
        <v>0</v>
      </c>
      <c r="F22" s="65" t="s">
        <v>0</v>
      </c>
      <c r="G22" s="44" t="s">
        <v>0</v>
      </c>
      <c r="H22" s="102">
        <f>H24</f>
        <v>2203.6999999999998</v>
      </c>
      <c r="I22" s="102">
        <f>I24+I23</f>
        <v>2595.4899999999998</v>
      </c>
      <c r="J22" s="102">
        <f>J24</f>
        <v>2447.79</v>
      </c>
      <c r="K22" s="67">
        <f t="shared" ref="K22:K24" si="3">H22/I22*100</f>
        <v>84.904969774493438</v>
      </c>
      <c r="L22" s="68">
        <f t="shared" ref="L22:L24" si="4">SUM(J22/I22*100)</f>
        <v>94.309359697012908</v>
      </c>
    </row>
    <row r="23" spans="1:12" s="95" customFormat="1" ht="15.75" x14ac:dyDescent="0.2">
      <c r="A23" s="3"/>
      <c r="B23" s="96" t="s">
        <v>76</v>
      </c>
      <c r="C23" s="30"/>
      <c r="D23" s="9" t="s">
        <v>16</v>
      </c>
      <c r="E23" s="76">
        <v>10</v>
      </c>
      <c r="F23" s="65"/>
      <c r="G23" s="44"/>
      <c r="H23" s="103">
        <v>0</v>
      </c>
      <c r="I23" s="103">
        <v>0</v>
      </c>
      <c r="J23" s="103">
        <v>0</v>
      </c>
      <c r="K23" s="38">
        <v>0</v>
      </c>
      <c r="L23" s="39">
        <v>0</v>
      </c>
    </row>
    <row r="24" spans="1:12" ht="32.25" customHeight="1" x14ac:dyDescent="0.2">
      <c r="A24" s="3"/>
      <c r="B24" s="37" t="s">
        <v>71</v>
      </c>
      <c r="C24" s="26">
        <v>907</v>
      </c>
      <c r="D24" s="9" t="s">
        <v>16</v>
      </c>
      <c r="E24" s="9">
        <v>10</v>
      </c>
      <c r="F24" s="9" t="s">
        <v>0</v>
      </c>
      <c r="G24" s="43" t="s">
        <v>0</v>
      </c>
      <c r="H24" s="98">
        <v>2203.6999999999998</v>
      </c>
      <c r="I24" s="103">
        <v>2595.4899999999998</v>
      </c>
      <c r="J24" s="99">
        <v>2447.79</v>
      </c>
      <c r="K24" s="38">
        <f t="shared" si="3"/>
        <v>84.904969774493438</v>
      </c>
      <c r="L24" s="39">
        <f t="shared" si="4"/>
        <v>94.309359697012908</v>
      </c>
    </row>
    <row r="25" spans="1:12" ht="15.75" x14ac:dyDescent="0.2">
      <c r="A25" s="22"/>
      <c r="B25" s="73" t="s">
        <v>55</v>
      </c>
      <c r="C25" s="31"/>
      <c r="D25" s="74" t="s">
        <v>9</v>
      </c>
      <c r="E25" s="74"/>
      <c r="F25" s="75"/>
      <c r="G25" s="45"/>
      <c r="H25" s="101">
        <f>H26+H27+H29+H28</f>
        <v>29556.48</v>
      </c>
      <c r="I25" s="101">
        <f>I26+I27+I29+I28</f>
        <v>276931.13999999996</v>
      </c>
      <c r="J25" s="101">
        <f>J26+J27+J29+J28</f>
        <v>276190.03999999998</v>
      </c>
      <c r="K25" s="67">
        <f t="shared" ref="K25:K26" si="5">H25/I25*100</f>
        <v>10.672862575151356</v>
      </c>
      <c r="L25" s="68">
        <f t="shared" ref="L25:L26" si="6">SUM(J25/I25*100)</f>
        <v>99.732388347514842</v>
      </c>
    </row>
    <row r="26" spans="1:12" ht="15.75" x14ac:dyDescent="0.2">
      <c r="A26" s="22"/>
      <c r="B26" s="37" t="s">
        <v>28</v>
      </c>
      <c r="C26" s="32">
        <v>908</v>
      </c>
      <c r="D26" s="69" t="s">
        <v>9</v>
      </c>
      <c r="E26" s="69" t="s">
        <v>12</v>
      </c>
      <c r="F26" s="76"/>
      <c r="G26" s="46"/>
      <c r="H26" s="98">
        <v>293.25</v>
      </c>
      <c r="I26" s="103">
        <v>819.6</v>
      </c>
      <c r="J26" s="99">
        <v>78.5</v>
      </c>
      <c r="K26" s="38">
        <f t="shared" si="5"/>
        <v>35.779648609077597</v>
      </c>
      <c r="L26" s="39">
        <f t="shared" si="6"/>
        <v>9.5778428501708142</v>
      </c>
    </row>
    <row r="27" spans="1:12" ht="15.75" x14ac:dyDescent="0.2">
      <c r="A27" s="22"/>
      <c r="B27" s="37" t="s">
        <v>60</v>
      </c>
      <c r="C27" s="32"/>
      <c r="D27" s="69" t="s">
        <v>9</v>
      </c>
      <c r="E27" s="69" t="s">
        <v>20</v>
      </c>
      <c r="F27" s="9"/>
      <c r="G27" s="46"/>
      <c r="H27" s="98">
        <v>0</v>
      </c>
      <c r="I27" s="103">
        <v>0</v>
      </c>
      <c r="J27" s="99">
        <v>0</v>
      </c>
      <c r="K27" s="38" t="e">
        <f t="shared" ref="K27:K29" si="7">H27/I27*100</f>
        <v>#DIV/0!</v>
      </c>
      <c r="L27" s="39" t="e">
        <f t="shared" ref="L27:L29" si="8">SUM(J27/I27*100)</f>
        <v>#DIV/0!</v>
      </c>
    </row>
    <row r="28" spans="1:12" ht="15.75" x14ac:dyDescent="0.2">
      <c r="A28" s="22"/>
      <c r="B28" s="37" t="s">
        <v>59</v>
      </c>
      <c r="C28" s="32"/>
      <c r="D28" s="69" t="s">
        <v>9</v>
      </c>
      <c r="E28" s="69" t="s">
        <v>13</v>
      </c>
      <c r="F28" s="9"/>
      <c r="G28" s="46"/>
      <c r="H28" s="103">
        <v>29263.23</v>
      </c>
      <c r="I28" s="103">
        <v>276111.53999999998</v>
      </c>
      <c r="J28" s="99">
        <v>276111.53999999998</v>
      </c>
      <c r="K28" s="38">
        <f t="shared" si="7"/>
        <v>10.5983364548979</v>
      </c>
      <c r="L28" s="39">
        <f t="shared" si="8"/>
        <v>100</v>
      </c>
    </row>
    <row r="29" spans="1:12" ht="21" customHeight="1" x14ac:dyDescent="0.2">
      <c r="A29" s="22"/>
      <c r="B29" s="4" t="s">
        <v>29</v>
      </c>
      <c r="C29" s="32">
        <v>908</v>
      </c>
      <c r="D29" s="8" t="s">
        <v>9</v>
      </c>
      <c r="E29" s="8" t="s">
        <v>30</v>
      </c>
      <c r="F29" s="9"/>
      <c r="G29" s="46"/>
      <c r="H29" s="98">
        <v>0</v>
      </c>
      <c r="I29" s="103">
        <v>0</v>
      </c>
      <c r="J29" s="99">
        <v>0</v>
      </c>
      <c r="K29" s="38" t="e">
        <f t="shared" si="7"/>
        <v>#DIV/0!</v>
      </c>
      <c r="L29" s="39" t="e">
        <f t="shared" si="8"/>
        <v>#DIV/0!</v>
      </c>
    </row>
    <row r="30" spans="1:12" ht="15" customHeight="1" x14ac:dyDescent="0.2">
      <c r="A30" s="23"/>
      <c r="B30" s="70" t="s">
        <v>31</v>
      </c>
      <c r="C30" s="31">
        <v>908</v>
      </c>
      <c r="D30" s="71" t="s">
        <v>12</v>
      </c>
      <c r="E30" s="71"/>
      <c r="F30" s="65"/>
      <c r="G30" s="45"/>
      <c r="H30" s="102">
        <f>H31+H32+H33</f>
        <v>59554.689999999995</v>
      </c>
      <c r="I30" s="102">
        <f>I32+I31+I33</f>
        <v>90830.57</v>
      </c>
      <c r="J30" s="102">
        <f>J33+J32+J31</f>
        <v>77047.53</v>
      </c>
      <c r="K30" s="67">
        <f>H30/I30*100</f>
        <v>65.566791004394219</v>
      </c>
      <c r="L30" s="68">
        <f t="shared" ref="L30" si="9">SUM(J30/I30*100)</f>
        <v>84.825549371758854</v>
      </c>
    </row>
    <row r="31" spans="1:12" s="80" customFormat="1" ht="16.5" customHeight="1" x14ac:dyDescent="0.2">
      <c r="A31" s="23"/>
      <c r="B31" s="58" t="s">
        <v>67</v>
      </c>
      <c r="C31" s="31"/>
      <c r="D31" s="52" t="s">
        <v>12</v>
      </c>
      <c r="E31" s="52" t="s">
        <v>14</v>
      </c>
      <c r="F31" s="59"/>
      <c r="G31" s="45"/>
      <c r="H31" s="103">
        <v>0</v>
      </c>
      <c r="I31" s="114">
        <v>44877.54</v>
      </c>
      <c r="J31" s="115">
        <v>31516</v>
      </c>
      <c r="K31" s="38">
        <f t="shared" ref="K31" si="10">H31/I31*100</f>
        <v>0</v>
      </c>
      <c r="L31" s="53">
        <f>J31/I31*100</f>
        <v>70.226665721873346</v>
      </c>
    </row>
    <row r="32" spans="1:12" ht="16.5" customHeight="1" x14ac:dyDescent="0.2">
      <c r="A32" s="22"/>
      <c r="B32" s="4" t="s">
        <v>32</v>
      </c>
      <c r="C32" s="32">
        <v>908</v>
      </c>
      <c r="D32" s="8" t="s">
        <v>12</v>
      </c>
      <c r="E32" s="8" t="s">
        <v>15</v>
      </c>
      <c r="F32" s="9"/>
      <c r="G32" s="46"/>
      <c r="H32" s="98">
        <v>55501.59</v>
      </c>
      <c r="I32" s="103">
        <v>35343.230000000003</v>
      </c>
      <c r="J32" s="99">
        <v>34921.730000000003</v>
      </c>
      <c r="K32" s="38">
        <v>0</v>
      </c>
      <c r="L32" s="39">
        <v>0</v>
      </c>
    </row>
    <row r="33" spans="1:16" s="80" customFormat="1" ht="16.5" customHeight="1" x14ac:dyDescent="0.2">
      <c r="A33" s="22"/>
      <c r="B33" s="60" t="s">
        <v>66</v>
      </c>
      <c r="C33" s="32"/>
      <c r="D33" s="36" t="s">
        <v>12</v>
      </c>
      <c r="E33" s="36" t="s">
        <v>16</v>
      </c>
      <c r="F33" s="57"/>
      <c r="G33" s="46"/>
      <c r="H33" s="98">
        <v>4053.1</v>
      </c>
      <c r="I33" s="103">
        <v>10609.8</v>
      </c>
      <c r="J33" s="99">
        <v>10609.8</v>
      </c>
      <c r="K33" s="38">
        <f t="shared" ref="K33:K35" si="11">H33/I33*100</f>
        <v>38.201474108842767</v>
      </c>
      <c r="L33" s="39">
        <f>J33/I33*100</f>
        <v>100</v>
      </c>
    </row>
    <row r="34" spans="1:16" ht="19.5" customHeight="1" x14ac:dyDescent="0.2">
      <c r="A34" s="23"/>
      <c r="B34" s="70" t="s">
        <v>56</v>
      </c>
      <c r="C34" s="31"/>
      <c r="D34" s="71" t="s">
        <v>11</v>
      </c>
      <c r="E34" s="71"/>
      <c r="F34" s="65"/>
      <c r="G34" s="45"/>
      <c r="H34" s="104">
        <f>H35+H36+H38+H39+H37</f>
        <v>653784.09</v>
      </c>
      <c r="I34" s="104">
        <f>I35+I36+I38+I39+I37</f>
        <v>626739</v>
      </c>
      <c r="J34" s="104">
        <f>J35+J36+J37+J38+J39</f>
        <v>623970.56999999995</v>
      </c>
      <c r="K34" s="67">
        <f t="shared" si="11"/>
        <v>104.31520776591212</v>
      </c>
      <c r="L34" s="68">
        <f t="shared" ref="L34:L35" si="12">SUM(J34/I34*100)</f>
        <v>99.558280241057275</v>
      </c>
      <c r="P34" s="56"/>
    </row>
    <row r="35" spans="1:16" ht="20.25" customHeight="1" x14ac:dyDescent="0.2">
      <c r="A35" s="24" t="s">
        <v>0</v>
      </c>
      <c r="B35" s="4" t="s">
        <v>25</v>
      </c>
      <c r="C35" s="33">
        <v>905</v>
      </c>
      <c r="D35" s="9" t="s">
        <v>11</v>
      </c>
      <c r="E35" s="9" t="s">
        <v>14</v>
      </c>
      <c r="F35" s="9" t="s">
        <v>0</v>
      </c>
      <c r="G35" s="47" t="s">
        <v>0</v>
      </c>
      <c r="H35" s="98">
        <v>310297.98</v>
      </c>
      <c r="I35" s="103">
        <v>274557.12</v>
      </c>
      <c r="J35" s="103">
        <v>273847.96000000002</v>
      </c>
      <c r="K35" s="38">
        <f t="shared" si="11"/>
        <v>113.01764091931035</v>
      </c>
      <c r="L35" s="39">
        <f t="shared" si="12"/>
        <v>99.741707663600209</v>
      </c>
    </row>
    <row r="36" spans="1:16" ht="14.25" customHeight="1" x14ac:dyDescent="0.2">
      <c r="A36" s="13" t="s">
        <v>0</v>
      </c>
      <c r="B36" s="4" t="s">
        <v>19</v>
      </c>
      <c r="C36" s="26">
        <v>902</v>
      </c>
      <c r="D36" s="9" t="s">
        <v>11</v>
      </c>
      <c r="E36" s="9" t="s">
        <v>15</v>
      </c>
      <c r="F36" s="9" t="s">
        <v>0</v>
      </c>
      <c r="G36" s="43" t="s">
        <v>0</v>
      </c>
      <c r="H36" s="98">
        <v>298877.61</v>
      </c>
      <c r="I36" s="103">
        <v>299350.59000000003</v>
      </c>
      <c r="J36" s="99">
        <v>297483.03000000003</v>
      </c>
      <c r="K36" s="38">
        <f>H36/I36*100</f>
        <v>99.84199797301217</v>
      </c>
      <c r="L36" s="39">
        <f>SUM(J36/I36*100)</f>
        <v>99.376129507544988</v>
      </c>
    </row>
    <row r="37" spans="1:16" s="51" customFormat="1" ht="15.75" x14ac:dyDescent="0.2">
      <c r="A37" s="40"/>
      <c r="B37" s="37" t="s">
        <v>63</v>
      </c>
      <c r="C37" s="54"/>
      <c r="D37" s="69" t="s">
        <v>11</v>
      </c>
      <c r="E37" s="69" t="s">
        <v>16</v>
      </c>
      <c r="F37" s="9"/>
      <c r="G37" s="55"/>
      <c r="H37" s="98">
        <v>25773.98</v>
      </c>
      <c r="I37" s="103">
        <v>32001.33</v>
      </c>
      <c r="J37" s="99">
        <v>31969.85</v>
      </c>
      <c r="K37" s="38">
        <f t="shared" ref="K37:K38" si="13">H37/I37*100</f>
        <v>80.540340042116995</v>
      </c>
      <c r="L37" s="77">
        <f>J37/I37*100</f>
        <v>99.901629088541</v>
      </c>
    </row>
    <row r="38" spans="1:16" ht="15.75" x14ac:dyDescent="0.2">
      <c r="A38" s="22"/>
      <c r="B38" s="37" t="s">
        <v>70</v>
      </c>
      <c r="C38" s="32">
        <v>908</v>
      </c>
      <c r="D38" s="8" t="s">
        <v>11</v>
      </c>
      <c r="E38" s="8" t="s">
        <v>11</v>
      </c>
      <c r="F38" s="9"/>
      <c r="G38" s="46"/>
      <c r="H38" s="98">
        <v>1429.03</v>
      </c>
      <c r="I38" s="103">
        <v>1568.15</v>
      </c>
      <c r="J38" s="99">
        <v>1568.15</v>
      </c>
      <c r="K38" s="38">
        <f t="shared" si="13"/>
        <v>91.128399706660716</v>
      </c>
      <c r="L38" s="39">
        <f>SUM(J38/I38*100)</f>
        <v>100</v>
      </c>
    </row>
    <row r="39" spans="1:16" ht="21.75" customHeight="1" x14ac:dyDescent="0.2">
      <c r="A39" s="13" t="s">
        <v>0</v>
      </c>
      <c r="B39" s="4" t="s">
        <v>26</v>
      </c>
      <c r="C39" s="26">
        <v>905</v>
      </c>
      <c r="D39" s="9" t="s">
        <v>11</v>
      </c>
      <c r="E39" s="9" t="s">
        <v>13</v>
      </c>
      <c r="F39" s="9" t="s">
        <v>0</v>
      </c>
      <c r="G39" s="43" t="s">
        <v>0</v>
      </c>
      <c r="H39" s="98">
        <v>17405.490000000002</v>
      </c>
      <c r="I39" s="112">
        <v>19261.810000000001</v>
      </c>
      <c r="J39" s="99">
        <v>19101.580000000002</v>
      </c>
      <c r="K39" s="38">
        <f>H39/I39*100</f>
        <v>90.362691771957046</v>
      </c>
      <c r="L39" s="39">
        <f>SUM(J39/I39*100)</f>
        <v>99.168146711030786</v>
      </c>
    </row>
    <row r="40" spans="1:16" ht="15.75" x14ac:dyDescent="0.2">
      <c r="A40" s="25" t="s">
        <v>0</v>
      </c>
      <c r="B40" s="70" t="s">
        <v>54</v>
      </c>
      <c r="C40" s="30">
        <v>902</v>
      </c>
      <c r="D40" s="65" t="s">
        <v>20</v>
      </c>
      <c r="E40" s="65" t="s">
        <v>0</v>
      </c>
      <c r="F40" s="65" t="s">
        <v>0</v>
      </c>
      <c r="G40" s="44" t="s">
        <v>0</v>
      </c>
      <c r="H40" s="102">
        <f>H41+H43+H44</f>
        <v>198732.16000000003</v>
      </c>
      <c r="I40" s="102">
        <f>I41+I43+I44</f>
        <v>175496.29</v>
      </c>
      <c r="J40" s="102">
        <f>J41+J43+J44</f>
        <v>174597.23</v>
      </c>
      <c r="K40" s="67">
        <f t="shared" ref="K40:K43" si="14">H40/I40*100</f>
        <v>113.24009185607287</v>
      </c>
      <c r="L40" s="68">
        <f t="shared" ref="L40:L43" si="15">SUM(J40/I40*100)</f>
        <v>99.487704269987702</v>
      </c>
    </row>
    <row r="41" spans="1:16" ht="15.75" x14ac:dyDescent="0.2">
      <c r="A41" s="3" t="s">
        <v>0</v>
      </c>
      <c r="B41" s="4" t="s">
        <v>21</v>
      </c>
      <c r="C41" s="26">
        <v>902</v>
      </c>
      <c r="D41" s="9" t="s">
        <v>20</v>
      </c>
      <c r="E41" s="9" t="s">
        <v>14</v>
      </c>
      <c r="F41" s="9" t="s">
        <v>0</v>
      </c>
      <c r="G41" s="43" t="s">
        <v>0</v>
      </c>
      <c r="H41" s="98">
        <v>180484.42</v>
      </c>
      <c r="I41" s="103">
        <v>155304.48000000001</v>
      </c>
      <c r="J41" s="99">
        <v>154853.35</v>
      </c>
      <c r="K41" s="38">
        <f t="shared" si="14"/>
        <v>116.21327343551198</v>
      </c>
      <c r="L41" s="39">
        <f t="shared" si="15"/>
        <v>99.709519004216745</v>
      </c>
    </row>
    <row r="42" spans="1:16" ht="18" hidden="1" customHeight="1" x14ac:dyDescent="0.2">
      <c r="A42" s="3" t="s">
        <v>0</v>
      </c>
      <c r="B42" s="4" t="s">
        <v>22</v>
      </c>
      <c r="C42" s="26">
        <v>902</v>
      </c>
      <c r="D42" s="9" t="s">
        <v>20</v>
      </c>
      <c r="E42" s="9" t="s">
        <v>15</v>
      </c>
      <c r="F42" s="9" t="s">
        <v>0</v>
      </c>
      <c r="G42" s="43" t="s">
        <v>0</v>
      </c>
      <c r="H42" s="15">
        <v>0</v>
      </c>
      <c r="I42" s="16">
        <v>0</v>
      </c>
      <c r="J42" s="37">
        <v>0</v>
      </c>
      <c r="K42" s="38">
        <v>0</v>
      </c>
      <c r="L42" s="39">
        <v>0</v>
      </c>
    </row>
    <row r="43" spans="1:16" s="95" customFormat="1" ht="18" customHeight="1" x14ac:dyDescent="0.2">
      <c r="A43" s="3"/>
      <c r="B43" s="37" t="s">
        <v>22</v>
      </c>
      <c r="C43" s="26"/>
      <c r="D43" s="9" t="s">
        <v>20</v>
      </c>
      <c r="E43" s="9" t="s">
        <v>14</v>
      </c>
      <c r="F43" s="9"/>
      <c r="G43" s="43"/>
      <c r="H43" s="98">
        <v>1546.16</v>
      </c>
      <c r="I43" s="98">
        <v>1750</v>
      </c>
      <c r="J43" s="99">
        <v>1750</v>
      </c>
      <c r="K43" s="38">
        <f t="shared" si="14"/>
        <v>88.352000000000004</v>
      </c>
      <c r="L43" s="39">
        <f t="shared" si="15"/>
        <v>100</v>
      </c>
    </row>
    <row r="44" spans="1:16" ht="15.75" x14ac:dyDescent="0.2">
      <c r="A44" s="13" t="s">
        <v>0</v>
      </c>
      <c r="B44" s="4" t="s">
        <v>23</v>
      </c>
      <c r="C44" s="26">
        <v>902</v>
      </c>
      <c r="D44" s="9" t="s">
        <v>20</v>
      </c>
      <c r="E44" s="9" t="s">
        <v>9</v>
      </c>
      <c r="F44" s="9" t="s">
        <v>0</v>
      </c>
      <c r="G44" s="43" t="s">
        <v>0</v>
      </c>
      <c r="H44" s="98">
        <v>16701.580000000002</v>
      </c>
      <c r="I44" s="103">
        <v>18441.810000000001</v>
      </c>
      <c r="J44" s="99">
        <v>17993.88</v>
      </c>
      <c r="K44" s="38">
        <f>H44/I44*100</f>
        <v>90.56367026880767</v>
      </c>
      <c r="L44" s="39">
        <f>SUM(J44/I44*100)</f>
        <v>97.571116934834492</v>
      </c>
    </row>
    <row r="45" spans="1:16" ht="15.75" x14ac:dyDescent="0.2">
      <c r="A45" s="23"/>
      <c r="B45" s="70" t="s">
        <v>57</v>
      </c>
      <c r="C45" s="31"/>
      <c r="D45" s="65">
        <v>10</v>
      </c>
      <c r="E45" s="65"/>
      <c r="F45" s="65"/>
      <c r="G45" s="45"/>
      <c r="H45" s="109">
        <f>H46+H47+H48+H49</f>
        <v>69754.11</v>
      </c>
      <c r="I45" s="102">
        <f>I46+I47+I48+I49</f>
        <v>138531.03</v>
      </c>
      <c r="J45" s="102">
        <f>J46+J47+J48+J49</f>
        <v>137294.79999999999</v>
      </c>
      <c r="K45" s="67">
        <f t="shared" ref="K45:K46" si="16">H45/I45*100</f>
        <v>50.352697153843437</v>
      </c>
      <c r="L45" s="68">
        <f t="shared" ref="L45:L46" si="17">SUM(J45/I45*100)</f>
        <v>99.10761509533279</v>
      </c>
    </row>
    <row r="46" spans="1:16" ht="15.75" x14ac:dyDescent="0.2">
      <c r="A46" s="22"/>
      <c r="B46" s="4" t="s">
        <v>46</v>
      </c>
      <c r="C46" s="32">
        <v>908</v>
      </c>
      <c r="D46" s="8" t="s">
        <v>10</v>
      </c>
      <c r="E46" s="8" t="s">
        <v>14</v>
      </c>
      <c r="F46" s="9"/>
      <c r="G46" s="46"/>
      <c r="H46" s="98">
        <v>3238.83</v>
      </c>
      <c r="I46" s="112">
        <v>3225.63</v>
      </c>
      <c r="J46" s="113">
        <v>3225.63</v>
      </c>
      <c r="K46" s="38">
        <f t="shared" si="16"/>
        <v>100.40922238446441</v>
      </c>
      <c r="L46" s="39">
        <f t="shared" si="17"/>
        <v>100</v>
      </c>
    </row>
    <row r="47" spans="1:16" ht="19.5" customHeight="1" x14ac:dyDescent="0.2">
      <c r="A47" s="22"/>
      <c r="B47" s="4" t="s">
        <v>47</v>
      </c>
      <c r="C47" s="32">
        <v>908</v>
      </c>
      <c r="D47" s="8" t="s">
        <v>10</v>
      </c>
      <c r="E47" s="8" t="s">
        <v>16</v>
      </c>
      <c r="F47" s="9"/>
      <c r="G47" s="46"/>
      <c r="H47" s="98">
        <v>853.56</v>
      </c>
      <c r="I47" s="112">
        <v>3336</v>
      </c>
      <c r="J47" s="113">
        <v>2923.5</v>
      </c>
      <c r="K47" s="38">
        <f>H47/I47*100</f>
        <v>25.586330935251794</v>
      </c>
      <c r="L47" s="39">
        <f>SUM(J47/I47*100)</f>
        <v>87.634892086330936</v>
      </c>
    </row>
    <row r="48" spans="1:16" ht="15.75" x14ac:dyDescent="0.2">
      <c r="A48" s="3" t="s">
        <v>0</v>
      </c>
      <c r="B48" s="4" t="s">
        <v>27</v>
      </c>
      <c r="C48" s="26">
        <v>905</v>
      </c>
      <c r="D48" s="9" t="s">
        <v>10</v>
      </c>
      <c r="E48" s="9" t="s">
        <v>9</v>
      </c>
      <c r="F48" s="9" t="s">
        <v>0</v>
      </c>
      <c r="G48" s="43" t="s">
        <v>0</v>
      </c>
      <c r="H48" s="98">
        <v>65085.32</v>
      </c>
      <c r="I48" s="103">
        <v>131317.4</v>
      </c>
      <c r="J48" s="99">
        <v>130493.67</v>
      </c>
      <c r="K48" s="38">
        <f>H48/I48*100</f>
        <v>49.563363270975522</v>
      </c>
      <c r="L48" s="39">
        <f>SUM(J48/I48*100)</f>
        <v>99.372718314556948</v>
      </c>
    </row>
    <row r="49" spans="1:12" ht="15.75" x14ac:dyDescent="0.2">
      <c r="A49" s="22"/>
      <c r="B49" s="4" t="s">
        <v>48</v>
      </c>
      <c r="C49" s="32">
        <v>908</v>
      </c>
      <c r="D49" s="8" t="s">
        <v>10</v>
      </c>
      <c r="E49" s="8" t="s">
        <v>17</v>
      </c>
      <c r="F49" s="9"/>
      <c r="G49" s="46"/>
      <c r="H49" s="98">
        <v>576.4</v>
      </c>
      <c r="I49" s="112">
        <v>652</v>
      </c>
      <c r="J49" s="99">
        <v>652</v>
      </c>
      <c r="K49" s="38">
        <f>H49/I49*100</f>
        <v>88.404907975460119</v>
      </c>
      <c r="L49" s="39">
        <f>SUM(J49/I49*100)</f>
        <v>100</v>
      </c>
    </row>
    <row r="50" spans="1:12" ht="15.75" x14ac:dyDescent="0.2">
      <c r="A50" s="23"/>
      <c r="B50" s="70" t="s">
        <v>49</v>
      </c>
      <c r="C50" s="31">
        <v>908</v>
      </c>
      <c r="D50" s="71" t="s">
        <v>35</v>
      </c>
      <c r="E50" s="71"/>
      <c r="F50" s="65"/>
      <c r="G50" s="45"/>
      <c r="H50" s="102">
        <f>H51+H52+H53</f>
        <v>178</v>
      </c>
      <c r="I50" s="102">
        <f>I53</f>
        <v>170</v>
      </c>
      <c r="J50" s="102">
        <f>J53</f>
        <v>170</v>
      </c>
      <c r="K50" s="67">
        <f t="shared" ref="K50" si="18">H50/I50*100</f>
        <v>104.70588235294119</v>
      </c>
      <c r="L50" s="68">
        <f t="shared" ref="L50:L53" si="19">SUM(J50/I50*100)</f>
        <v>100</v>
      </c>
    </row>
    <row r="51" spans="1:12" ht="15.75" x14ac:dyDescent="0.2">
      <c r="A51" s="22"/>
      <c r="B51" s="4" t="s">
        <v>50</v>
      </c>
      <c r="C51" s="32">
        <v>908</v>
      </c>
      <c r="D51" s="8" t="s">
        <v>35</v>
      </c>
      <c r="E51" s="8" t="s">
        <v>14</v>
      </c>
      <c r="F51" s="9"/>
      <c r="G51" s="46"/>
      <c r="H51" s="98">
        <v>0</v>
      </c>
      <c r="I51" s="112">
        <v>0</v>
      </c>
      <c r="J51" s="99">
        <v>0</v>
      </c>
      <c r="K51" s="38">
        <v>0</v>
      </c>
      <c r="L51" s="39">
        <v>0</v>
      </c>
    </row>
    <row r="52" spans="1:12" ht="16.5" hidden="1" customHeight="1" x14ac:dyDescent="0.2">
      <c r="A52" s="6"/>
      <c r="B52" s="84" t="s">
        <v>65</v>
      </c>
      <c r="C52" s="9">
        <v>908</v>
      </c>
      <c r="D52" s="35" t="s">
        <v>35</v>
      </c>
      <c r="E52" s="85" t="s">
        <v>15</v>
      </c>
      <c r="F52" s="50" t="s">
        <v>51</v>
      </c>
      <c r="G52" s="15"/>
      <c r="H52" s="88">
        <v>0</v>
      </c>
      <c r="I52" s="89"/>
      <c r="J52" s="39"/>
      <c r="K52" s="87" t="e">
        <f t="shared" ref="K52:K53" si="20">H52/I52*100</f>
        <v>#DIV/0!</v>
      </c>
      <c r="L52" s="87" t="e">
        <f t="shared" ref="L52" si="21">SUM(J52/I52*100)</f>
        <v>#DIV/0!</v>
      </c>
    </row>
    <row r="53" spans="1:12" s="95" customFormat="1" ht="16.5" customHeight="1" x14ac:dyDescent="0.2">
      <c r="A53" s="22"/>
      <c r="B53" s="84" t="s">
        <v>65</v>
      </c>
      <c r="C53" s="32"/>
      <c r="D53" s="85" t="s">
        <v>35</v>
      </c>
      <c r="E53" s="85" t="s">
        <v>14</v>
      </c>
      <c r="F53" s="50"/>
      <c r="G53" s="46"/>
      <c r="H53" s="105">
        <v>178</v>
      </c>
      <c r="I53" s="116">
        <v>170</v>
      </c>
      <c r="J53" s="99">
        <v>170</v>
      </c>
      <c r="K53" s="39">
        <f t="shared" si="20"/>
        <v>104.70588235294119</v>
      </c>
      <c r="L53" s="39">
        <f t="shared" si="19"/>
        <v>100</v>
      </c>
    </row>
    <row r="54" spans="1:12" ht="18" customHeight="1" x14ac:dyDescent="0.2">
      <c r="A54" s="23"/>
      <c r="B54" s="70" t="s">
        <v>52</v>
      </c>
      <c r="C54" s="31">
        <v>908</v>
      </c>
      <c r="D54" s="71" t="s">
        <v>30</v>
      </c>
      <c r="E54" s="71"/>
      <c r="F54" s="65"/>
      <c r="G54" s="45"/>
      <c r="H54" s="102">
        <f>H55+H56</f>
        <v>9938.18</v>
      </c>
      <c r="I54" s="102">
        <f t="shared" ref="I54:J54" si="22">I55+I56</f>
        <v>9099.2999999999993</v>
      </c>
      <c r="J54" s="102">
        <f t="shared" si="22"/>
        <v>9099.2999999999993</v>
      </c>
      <c r="K54" s="67">
        <f t="shared" ref="K54:K55" si="23">H54/I54*100</f>
        <v>109.2191707054389</v>
      </c>
      <c r="L54" s="68">
        <f t="shared" ref="L54" si="24">SUM(J54/I54*100)</f>
        <v>100</v>
      </c>
    </row>
    <row r="55" spans="1:12" ht="15.75" x14ac:dyDescent="0.2">
      <c r="A55" s="22"/>
      <c r="B55" s="4" t="s">
        <v>53</v>
      </c>
      <c r="C55" s="32">
        <v>908</v>
      </c>
      <c r="D55" s="8" t="s">
        <v>30</v>
      </c>
      <c r="E55" s="8" t="s">
        <v>15</v>
      </c>
      <c r="F55" s="9"/>
      <c r="G55" s="46"/>
      <c r="H55" s="98">
        <v>9204.2800000000007</v>
      </c>
      <c r="I55" s="112">
        <v>9099.2999999999993</v>
      </c>
      <c r="J55" s="99">
        <v>9099.2999999999993</v>
      </c>
      <c r="K55" s="38">
        <f t="shared" si="23"/>
        <v>101.15371512094337</v>
      </c>
      <c r="L55" s="39">
        <f>SUM(J55/I55*100)</f>
        <v>100</v>
      </c>
    </row>
    <row r="56" spans="1:12" s="95" customFormat="1" ht="15.75" x14ac:dyDescent="0.2">
      <c r="A56" s="40"/>
      <c r="B56" s="37" t="s">
        <v>78</v>
      </c>
      <c r="C56" s="54"/>
      <c r="D56" s="69" t="s">
        <v>30</v>
      </c>
      <c r="E56" s="69" t="s">
        <v>15</v>
      </c>
      <c r="F56" s="9"/>
      <c r="G56" s="55"/>
      <c r="H56" s="98">
        <v>733.9</v>
      </c>
      <c r="I56" s="112">
        <v>0</v>
      </c>
      <c r="J56" s="99">
        <v>0</v>
      </c>
      <c r="K56" s="38">
        <v>0</v>
      </c>
      <c r="L56" s="39">
        <v>0</v>
      </c>
    </row>
    <row r="57" spans="1:12" s="108" customFormat="1" ht="15.75" x14ac:dyDescent="0.2">
      <c r="A57" s="40"/>
      <c r="B57" s="73" t="s">
        <v>77</v>
      </c>
      <c r="C57" s="54"/>
      <c r="D57" s="74" t="s">
        <v>80</v>
      </c>
      <c r="E57" s="74"/>
      <c r="F57" s="9"/>
      <c r="G57" s="55"/>
      <c r="H57" s="101">
        <f>H58</f>
        <v>1.76</v>
      </c>
      <c r="I57" s="101">
        <f t="shared" ref="I57:J57" si="25">I58</f>
        <v>1.31</v>
      </c>
      <c r="J57" s="101">
        <f t="shared" si="25"/>
        <v>1.31</v>
      </c>
      <c r="K57" s="67">
        <f>K58</f>
        <v>134.35114503816794</v>
      </c>
      <c r="L57" s="68">
        <f>L58</f>
        <v>100</v>
      </c>
    </row>
    <row r="58" spans="1:12" s="108" customFormat="1" ht="15.75" x14ac:dyDescent="0.2">
      <c r="A58" s="40"/>
      <c r="B58" s="37" t="s">
        <v>77</v>
      </c>
      <c r="C58" s="54"/>
      <c r="D58" s="69" t="s">
        <v>80</v>
      </c>
      <c r="E58" s="69" t="s">
        <v>14</v>
      </c>
      <c r="F58" s="9"/>
      <c r="G58" s="55"/>
      <c r="H58" s="98">
        <v>1.76</v>
      </c>
      <c r="I58" s="112">
        <v>1.31</v>
      </c>
      <c r="J58" s="99">
        <v>1.31</v>
      </c>
      <c r="K58" s="38">
        <f>H58/I58*100</f>
        <v>134.35114503816794</v>
      </c>
      <c r="L58" s="39">
        <f>J58/I58*100</f>
        <v>100</v>
      </c>
    </row>
    <row r="59" spans="1:12" ht="15.75" x14ac:dyDescent="0.2">
      <c r="A59" s="25" t="s">
        <v>0</v>
      </c>
      <c r="B59" s="78" t="s">
        <v>18</v>
      </c>
      <c r="C59" s="34">
        <v>903</v>
      </c>
      <c r="D59" s="79" t="s">
        <v>37</v>
      </c>
      <c r="E59" s="79" t="s">
        <v>0</v>
      </c>
      <c r="F59" s="79" t="s">
        <v>0</v>
      </c>
      <c r="G59" s="48" t="s">
        <v>0</v>
      </c>
      <c r="H59" s="104">
        <f>H60+H61+H62</f>
        <v>19658</v>
      </c>
      <c r="I59" s="104">
        <f>I60+I61+I62</f>
        <v>19957.650000000001</v>
      </c>
      <c r="J59" s="104">
        <f>J60+J61+J62</f>
        <v>19957.650000000001</v>
      </c>
      <c r="K59" s="67">
        <f t="shared" ref="K59:K60" si="26">H59/I59*100</f>
        <v>98.498570723507015</v>
      </c>
      <c r="L59" s="68">
        <f t="shared" ref="L59:L60" si="27">SUM(J59/I59*100)</f>
        <v>100</v>
      </c>
    </row>
    <row r="60" spans="1:12" ht="36" customHeight="1" x14ac:dyDescent="0.2">
      <c r="A60" s="3" t="s">
        <v>0</v>
      </c>
      <c r="B60" s="10" t="s">
        <v>38</v>
      </c>
      <c r="C60" s="29">
        <v>903</v>
      </c>
      <c r="D60" s="11" t="s">
        <v>37</v>
      </c>
      <c r="E60" s="11" t="s">
        <v>14</v>
      </c>
      <c r="F60" s="11" t="s">
        <v>0</v>
      </c>
      <c r="G60" s="49" t="s">
        <v>0</v>
      </c>
      <c r="H60" s="106">
        <v>14563</v>
      </c>
      <c r="I60" s="106">
        <v>14563</v>
      </c>
      <c r="J60" s="99">
        <v>14563</v>
      </c>
      <c r="K60" s="38">
        <f t="shared" si="26"/>
        <v>100</v>
      </c>
      <c r="L60" s="39">
        <f t="shared" si="27"/>
        <v>100</v>
      </c>
    </row>
    <row r="61" spans="1:12" ht="18.75" customHeight="1" x14ac:dyDescent="0.2">
      <c r="B61" s="37" t="s">
        <v>68</v>
      </c>
      <c r="D61" s="76">
        <v>14</v>
      </c>
      <c r="E61" s="69" t="s">
        <v>15</v>
      </c>
      <c r="F61" s="83"/>
      <c r="G61" s="83"/>
      <c r="H61" s="103">
        <v>870</v>
      </c>
      <c r="I61" s="106">
        <v>1362</v>
      </c>
      <c r="J61" s="99">
        <v>1362</v>
      </c>
      <c r="K61" s="38">
        <f t="shared" ref="K61" si="28">H61/I61*100</f>
        <v>63.876651982378853</v>
      </c>
      <c r="L61" s="39">
        <f t="shared" ref="L61" si="29">SUM(J61/I61*100)</f>
        <v>100</v>
      </c>
    </row>
    <row r="62" spans="1:12" ht="21" customHeight="1" x14ac:dyDescent="0.2">
      <c r="B62" s="37" t="s">
        <v>69</v>
      </c>
      <c r="D62" s="76">
        <v>14</v>
      </c>
      <c r="E62" s="69" t="s">
        <v>16</v>
      </c>
      <c r="H62" s="103">
        <v>4225</v>
      </c>
      <c r="I62" s="106">
        <v>4032.65</v>
      </c>
      <c r="J62" s="99">
        <v>4032.65</v>
      </c>
      <c r="K62" s="38">
        <f t="shared" ref="K62" si="30">H62/I62*100</f>
        <v>104.76981637384846</v>
      </c>
      <c r="L62" s="39">
        <f t="shared" ref="L62" si="31">SUM(J62/I62*100)</f>
        <v>100</v>
      </c>
    </row>
    <row r="65" spans="12:12" x14ac:dyDescent="0.2">
      <c r="L65" s="122"/>
    </row>
  </sheetData>
  <autoFilter ref="A7:I60">
    <filterColumn colId="5">
      <filters blank="1"/>
    </filterColumn>
  </autoFilter>
  <mergeCells count="4">
    <mergeCell ref="J2:L3"/>
    <mergeCell ref="A6:I6"/>
    <mergeCell ref="K5:L5"/>
    <mergeCell ref="B4:K4"/>
  </mergeCells>
  <pageMargins left="0" right="0" top="0.35433070866141736" bottom="0.15748031496062992" header="0.31496062992125984" footer="0.55118110236220474"/>
  <pageSetup paperSize="9" scale="55" orientation="portrait" useFirstPageNumber="1" r:id="rId1"/>
  <headerFooter>
    <oddHeader>&amp;CСтраница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2024-04-12T08:44:23Z</dcterms:modified>
</cp:coreProperties>
</file>